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900" yWindow="0" windowWidth="29700" windowHeight="20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" l="1"/>
  <c r="T4" i="1"/>
  <c r="T5" i="1"/>
  <c r="S3" i="1"/>
  <c r="S4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2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M22" i="1"/>
  <c r="L21" i="1"/>
  <c r="M21" i="1"/>
  <c r="L20" i="1"/>
  <c r="L19" i="1"/>
  <c r="K21" i="1"/>
  <c r="J21" i="1"/>
  <c r="K20" i="1"/>
  <c r="J20" i="1"/>
  <c r="I21" i="1"/>
  <c r="I20" i="1"/>
  <c r="H22" i="1"/>
  <c r="H21" i="1"/>
  <c r="H20" i="1"/>
  <c r="H19" i="1"/>
  <c r="F22" i="1"/>
  <c r="F21" i="1"/>
  <c r="F20" i="1"/>
  <c r="F19" i="1"/>
  <c r="S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18" i="1"/>
  <c r="L18" i="1"/>
  <c r="H17" i="1"/>
  <c r="L17" i="1"/>
  <c r="H16" i="1"/>
  <c r="L16" i="1"/>
  <c r="H15" i="1"/>
  <c r="L15" i="1"/>
  <c r="H14" i="1"/>
  <c r="L14" i="1"/>
  <c r="H13" i="1"/>
  <c r="L13" i="1"/>
  <c r="H12" i="1"/>
  <c r="L12" i="1"/>
  <c r="H11" i="1"/>
  <c r="L11" i="1"/>
  <c r="H10" i="1"/>
  <c r="L10" i="1"/>
  <c r="H9" i="1"/>
  <c r="L9" i="1"/>
  <c r="H8" i="1"/>
  <c r="L8" i="1"/>
  <c r="H7" i="1"/>
  <c r="L7" i="1"/>
  <c r="H6" i="1"/>
  <c r="L6" i="1"/>
  <c r="H5" i="1"/>
  <c r="L5" i="1"/>
  <c r="H4" i="1"/>
  <c r="L4" i="1"/>
  <c r="H3" i="1"/>
  <c r="L3" i="1"/>
  <c r="M3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22" i="1"/>
  <c r="K22" i="1"/>
  <c r="J22" i="1"/>
  <c r="I19" i="1"/>
  <c r="K19" i="1"/>
  <c r="J19" i="1"/>
  <c r="I18" i="1"/>
  <c r="K18" i="1"/>
  <c r="J18" i="1"/>
  <c r="I17" i="1"/>
  <c r="K17" i="1"/>
  <c r="J17" i="1"/>
  <c r="I16" i="1"/>
  <c r="K16" i="1"/>
  <c r="J16" i="1"/>
  <c r="I15" i="1"/>
  <c r="K15" i="1"/>
  <c r="J15" i="1"/>
  <c r="I14" i="1"/>
  <c r="K14" i="1"/>
  <c r="J14" i="1"/>
  <c r="I13" i="1"/>
  <c r="K13" i="1"/>
  <c r="J13" i="1"/>
  <c r="I12" i="1"/>
  <c r="K12" i="1"/>
  <c r="J12" i="1"/>
  <c r="I11" i="1"/>
  <c r="K11" i="1"/>
  <c r="J11" i="1"/>
  <c r="I10" i="1"/>
  <c r="K10" i="1"/>
  <c r="J10" i="1"/>
  <c r="I9" i="1"/>
  <c r="K9" i="1"/>
  <c r="J9" i="1"/>
  <c r="I8" i="1"/>
  <c r="K8" i="1"/>
  <c r="J8" i="1"/>
  <c r="I7" i="1"/>
  <c r="K7" i="1"/>
  <c r="J7" i="1"/>
  <c r="I6" i="1"/>
  <c r="K6" i="1"/>
  <c r="J6" i="1"/>
  <c r="I5" i="1"/>
  <c r="K5" i="1"/>
  <c r="J5" i="1"/>
  <c r="I4" i="1"/>
  <c r="K4" i="1"/>
  <c r="J4" i="1"/>
  <c r="I3" i="1"/>
  <c r="K3" i="1"/>
  <c r="J3" i="1"/>
</calcChain>
</file>

<file path=xl/comments1.xml><?xml version="1.0" encoding="utf-8"?>
<comments xmlns="http://schemas.openxmlformats.org/spreadsheetml/2006/main">
  <authors>
    <author>Larry MacPhee</author>
  </authors>
  <commentList>
    <comment ref="P1" authorId="0">
      <text>
        <r>
          <rPr>
            <b/>
            <sz val="9"/>
            <color indexed="81"/>
            <rFont val="Calibri"/>
            <family val="2"/>
          </rPr>
          <t>Larry MacPhee:</t>
        </r>
        <r>
          <rPr>
            <sz val="9"/>
            <color indexed="81"/>
            <rFont val="Calibri"/>
            <family val="2"/>
          </rPr>
          <t xml:space="preserve">
Just Column H  Inverted</t>
        </r>
      </text>
    </comment>
    <comment ref="Q1" authorId="0">
      <text>
        <r>
          <rPr>
            <b/>
            <sz val="9"/>
            <color indexed="81"/>
            <rFont val="Calibri"/>
            <family val="2"/>
          </rPr>
          <t>Larry MacPhee:</t>
        </r>
        <r>
          <rPr>
            <sz val="9"/>
            <color indexed="81"/>
            <rFont val="Calibri"/>
            <family val="2"/>
          </rPr>
          <t xml:space="preserve">
Just Column M Inverted</t>
        </r>
      </text>
    </comment>
  </commentList>
</comments>
</file>

<file path=xl/sharedStrings.xml><?xml version="1.0" encoding="utf-8"?>
<sst xmlns="http://schemas.openxmlformats.org/spreadsheetml/2006/main" count="100" uniqueCount="53">
  <si>
    <t>Era</t>
  </si>
  <si>
    <t>Period</t>
  </si>
  <si>
    <t>Epoch</t>
  </si>
  <si>
    <t>Cenozoic</t>
  </si>
  <si>
    <t>Quaternary</t>
  </si>
  <si>
    <t>Holocene</t>
  </si>
  <si>
    <t>Pleistocene</t>
  </si>
  <si>
    <t>Tertiary</t>
  </si>
  <si>
    <t>Pliocene</t>
  </si>
  <si>
    <t>Miocene</t>
  </si>
  <si>
    <t>Oligocene</t>
  </si>
  <si>
    <t>Eocene</t>
  </si>
  <si>
    <t>Paleocene</t>
  </si>
  <si>
    <t>Mesozoic</t>
  </si>
  <si>
    <t>Cretaceous</t>
  </si>
  <si>
    <t>Jurassic</t>
  </si>
  <si>
    <t>Triassic</t>
  </si>
  <si>
    <t>Paleozoic</t>
  </si>
  <si>
    <t>Permian</t>
  </si>
  <si>
    <t>Carboniferous</t>
  </si>
  <si>
    <t>Devonian</t>
  </si>
  <si>
    <t>Silurian</t>
  </si>
  <si>
    <t>Ordovician</t>
  </si>
  <si>
    <t>Cambrian</t>
  </si>
  <si>
    <t>Precambrian</t>
  </si>
  <si>
    <t> </t>
  </si>
  <si>
    <t>http://www.geosociety.org/science/timescale/</t>
  </si>
  <si>
    <t>From</t>
  </si>
  <si>
    <t>To</t>
  </si>
  <si>
    <t>% of time</t>
  </si>
  <si>
    <t>(millions of years)</t>
  </si>
  <si>
    <t>Duration</t>
  </si>
  <si>
    <t>Wikipedia reference</t>
  </si>
  <si>
    <t>(million years ago)</t>
  </si>
  <si>
    <t>inches on timeline</t>
  </si>
  <si>
    <t>1 my = 1 inch</t>
  </si>
  <si>
    <t>10 my =1 inch</t>
  </si>
  <si>
    <t>100 my = 1 inch</t>
  </si>
  <si>
    <t>Total</t>
  </si>
  <si>
    <t>the beginning</t>
  </si>
  <si>
    <t>the present</t>
  </si>
  <si>
    <t>24 hour clock</t>
  </si>
  <si>
    <t>Begins</t>
  </si>
  <si>
    <t>Ends</t>
  </si>
  <si>
    <t>% time</t>
  </si>
  <si>
    <t>%time digital</t>
  </si>
  <si>
    <t>cum time dig</t>
  </si>
  <si>
    <t>cumulative % time</t>
  </si>
  <si>
    <t>reverse order</t>
  </si>
  <si>
    <t>Proterozoic</t>
  </si>
  <si>
    <t>Hadean</t>
  </si>
  <si>
    <t>Archean</t>
  </si>
  <si>
    <t>decimal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</si>
</sst>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[$-F400]h:mm:ss\ AM/PM"/>
    <numFmt numFmtId="167" formatCode="0.000%"/>
    <numFmt numFmtId="168" formatCode="0.0000%"/>
    <numFmt numFmtId="169" formatCode="0.00000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i/>
      <sz val="12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65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2" fontId="5" fillId="3" borderId="0" xfId="0" applyNumberFormat="1" applyFont="1" applyFill="1"/>
    <xf numFmtId="0" fontId="5" fillId="4" borderId="0" xfId="0" applyFont="1" applyFill="1"/>
    <xf numFmtId="2" fontId="5" fillId="4" borderId="0" xfId="0" applyNumberFormat="1" applyFont="1" applyFill="1"/>
    <xf numFmtId="0" fontId="5" fillId="5" borderId="0" xfId="0" applyFont="1" applyFill="1"/>
    <xf numFmtId="2" fontId="5" fillId="5" borderId="0" xfId="0" applyNumberFormat="1" applyFont="1" applyFill="1"/>
    <xf numFmtId="0" fontId="5" fillId="6" borderId="0" xfId="0" applyFont="1" applyFill="1"/>
    <xf numFmtId="165" fontId="5" fillId="6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2" fillId="0" borderId="0" xfId="65" applyAlignment="1">
      <alignment horizontal="left"/>
    </xf>
    <xf numFmtId="0" fontId="6" fillId="11" borderId="0" xfId="0" applyFont="1" applyFill="1"/>
    <xf numFmtId="0" fontId="6" fillId="11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/>
    <xf numFmtId="168" fontId="4" fillId="0" borderId="0" xfId="88" applyNumberFormat="1" applyFont="1"/>
    <xf numFmtId="166" fontId="4" fillId="0" borderId="0" xfId="88" applyNumberFormat="1" applyFont="1"/>
    <xf numFmtId="167" fontId="4" fillId="12" borderId="0" xfId="0" applyNumberFormat="1" applyFont="1" applyFill="1"/>
    <xf numFmtId="166" fontId="4" fillId="0" borderId="0" xfId="0" applyNumberFormat="1" applyFont="1"/>
    <xf numFmtId="10" fontId="4" fillId="0" borderId="0" xfId="0" applyNumberFormat="1" applyFont="1"/>
    <xf numFmtId="166" fontId="0" fillId="0" borderId="0" xfId="0" applyNumberFormat="1"/>
    <xf numFmtId="168" fontId="4" fillId="0" borderId="0" xfId="0" applyNumberFormat="1" applyFont="1"/>
    <xf numFmtId="168" fontId="0" fillId="0" borderId="0" xfId="0" applyNumberFormat="1"/>
    <xf numFmtId="169" fontId="4" fillId="0" borderId="0" xfId="0" applyNumberFormat="1" applyFont="1"/>
    <xf numFmtId="0" fontId="4" fillId="6" borderId="0" xfId="0" applyFont="1" applyFill="1"/>
    <xf numFmtId="165" fontId="5" fillId="7" borderId="0" xfId="0" applyNumberFormat="1" applyFont="1" applyFill="1" applyBorder="1"/>
    <xf numFmtId="0" fontId="5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16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8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14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5" fillId="13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/>
    <cellStyle name="Normal" xfId="0" builtinId="0"/>
    <cellStyle name="Percent" xfId="88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 Geologic Timescale</a:t>
            </a:r>
          </a:p>
        </c:rich>
      </c:tx>
      <c:layout>
        <c:manualLayout>
          <c:xMode val="edge"/>
          <c:yMode val="edge"/>
          <c:x val="0.799927481452244"/>
          <c:y val="0.342521735564304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explosion val="1"/>
          </c:dPt>
          <c:dPt>
            <c:idx val="1"/>
            <c:bubble3D val="0"/>
            <c:explosion val="1"/>
          </c:dPt>
          <c:dPt>
            <c:idx val="2"/>
            <c:bubble3D val="0"/>
            <c:explosion val="1"/>
          </c:dPt>
          <c:dLbls>
            <c:dLbl>
              <c:idx val="0"/>
              <c:layout>
                <c:manualLayout>
                  <c:x val="0.161920269736886"/>
                  <c:y val="0.02937549212598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534588136126145"/>
                  <c:y val="0.0248896817585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99142189697945"/>
                  <c:y val="0.08187370235436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218949413530043"/>
                  <c:y val="0.03379389143521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213513804614695"/>
                  <c:y val="-0.00150598753280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16903779126165"/>
                  <c:y val="-0.0446502624671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98696472414185"/>
                  <c:y val="-0.07609727690288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310899858843"/>
                  <c:y val="-0.07587073490813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0859128038052168"/>
                  <c:y val="-0.07609727690288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048608232594545"/>
                  <c:y val="-0.06649573490813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018376293659979"/>
                  <c:y val="-0.05833341535433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0135443774710829"/>
                  <c:y val="-0.051037401574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0600330481204718"/>
                  <c:y val="-0.0460307578740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112716301286468"/>
                  <c:y val="-0.04641527230971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89792345413068"/>
                  <c:y val="-0.04489673556430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0.297507074572348"/>
                  <c:y val="-0.04622121062992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0.358580603295446"/>
                  <c:y val="-0.02629453740157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 val="0.435403367697135"/>
                  <c:y val="-0.002912073490813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 val="0.467292863880545"/>
                  <c:y val="0.03667191601049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Sheet1!$O$3:$O$21</c:f>
              <c:strCache>
                <c:ptCount val="19"/>
                <c:pt idx="0">
                  <c:v>Hadean</c:v>
                </c:pt>
                <c:pt idx="1">
                  <c:v>Archean</c:v>
                </c:pt>
                <c:pt idx="2">
                  <c:v>Proterozoic</c:v>
                </c:pt>
                <c:pt idx="3">
                  <c:v>Cambrian</c:v>
                </c:pt>
                <c:pt idx="4">
                  <c:v>Ordovician</c:v>
                </c:pt>
                <c:pt idx="5">
                  <c:v>Silurian</c:v>
                </c:pt>
                <c:pt idx="6">
                  <c:v>Devonian</c:v>
                </c:pt>
                <c:pt idx="7">
                  <c:v>Carboniferous</c:v>
                </c:pt>
                <c:pt idx="8">
                  <c:v>Permian</c:v>
                </c:pt>
                <c:pt idx="9">
                  <c:v>Triassic</c:v>
                </c:pt>
                <c:pt idx="10">
                  <c:v>Jurassic</c:v>
                </c:pt>
                <c:pt idx="11">
                  <c:v>Cretaceous</c:v>
                </c:pt>
                <c:pt idx="12">
                  <c:v>Paleocene</c:v>
                </c:pt>
                <c:pt idx="13">
                  <c:v>Eocene</c:v>
                </c:pt>
                <c:pt idx="14">
                  <c:v>Oligocene</c:v>
                </c:pt>
                <c:pt idx="15">
                  <c:v>Miocene</c:v>
                </c:pt>
                <c:pt idx="16">
                  <c:v>Pliocene</c:v>
                </c:pt>
                <c:pt idx="17">
                  <c:v>Pleistocene</c:v>
                </c:pt>
                <c:pt idx="18">
                  <c:v>Holocene</c:v>
                </c:pt>
              </c:strCache>
            </c:strRef>
          </c:cat>
          <c:val>
            <c:numRef>
              <c:f>Sheet1!$P$3:$P$21</c:f>
              <c:numCache>
                <c:formatCode>0.000%</c:formatCode>
                <c:ptCount val="19"/>
                <c:pt idx="0">
                  <c:v>0.173913043478261</c:v>
                </c:pt>
                <c:pt idx="1">
                  <c:v>0.282608695652174</c:v>
                </c:pt>
                <c:pt idx="2" formatCode="0.0000%">
                  <c:v>0.425652173913043</c:v>
                </c:pt>
                <c:pt idx="3" formatCode="0.0000%">
                  <c:v>0.0116739130434783</c:v>
                </c:pt>
                <c:pt idx="4" formatCode="0.0000%">
                  <c:v>0.00969565217391304</c:v>
                </c:pt>
                <c:pt idx="5" formatCode="0.0000%">
                  <c:v>0.00602173913043478</c:v>
                </c:pt>
                <c:pt idx="6" formatCode="0.0000%">
                  <c:v>0.0123478260869565</c:v>
                </c:pt>
                <c:pt idx="7" formatCode="0.0000%">
                  <c:v>0.0130869565217391</c:v>
                </c:pt>
                <c:pt idx="8" formatCode="0.0000%">
                  <c:v>0.0104347826086957</c:v>
                </c:pt>
                <c:pt idx="9" formatCode="0.0000%">
                  <c:v>0.0111739130434783</c:v>
                </c:pt>
                <c:pt idx="10" formatCode="0.0000%">
                  <c:v>0.0117608695652174</c:v>
                </c:pt>
                <c:pt idx="11" formatCode="0.0000%">
                  <c:v>0.0173913043478261</c:v>
                </c:pt>
                <c:pt idx="12" formatCode="0.0000%">
                  <c:v>0.00206521739130435</c:v>
                </c:pt>
                <c:pt idx="13" formatCode="0.0000%">
                  <c:v>0.00480434782608696</c:v>
                </c:pt>
                <c:pt idx="14" formatCode="0.0000%">
                  <c:v>0.0023695652173913</c:v>
                </c:pt>
                <c:pt idx="15" formatCode="0.0000%">
                  <c:v>0.00384782608695652</c:v>
                </c:pt>
                <c:pt idx="16" formatCode="0.0000%">
                  <c:v>0.000589565217391304</c:v>
                </c:pt>
                <c:pt idx="17" formatCode="0.0000%">
                  <c:v>0.000560065217391304</c:v>
                </c:pt>
                <c:pt idx="18" formatCode="0.0000%">
                  <c:v>2.54347826086956E-6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203201</xdr:colOff>
      <xdr:row>24</xdr:row>
      <xdr:rowOff>165100</xdr:rowOff>
    </xdr:from>
    <xdr:to>
      <xdr:col>17</xdr:col>
      <xdr:colOff>406401</xdr:colOff>
      <xdr:row>88</xdr:row>
      <xdr:rowOff>165100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en.wikipedia.org/wiki/Carboniferous" TargetMode="External"/><Relationship Id="rId20" Type="http://schemas.openxmlformats.org/officeDocument/2006/relationships/hyperlink" Target="http://en.wikipedia.org/wiki/Proterozoic" TargetMode="External"/><Relationship Id="rId21" Type="http://schemas.openxmlformats.org/officeDocument/2006/relationships/drawing" Target="../drawings/drawing1.xml"/><Relationship Id="rId22" Type="http://schemas.openxmlformats.org/officeDocument/2006/relationships/vmlDrawing" Target="../drawings/vmlDrawing1.vml"/><Relationship Id="rId23" Type="http://schemas.openxmlformats.org/officeDocument/2006/relationships/comments" Target="../comments1.xml"/><Relationship Id="rId10" Type="http://schemas.openxmlformats.org/officeDocument/2006/relationships/hyperlink" Target="http://en.wikipedia.org/wiki/Devonian" TargetMode="External"/><Relationship Id="rId11" Type="http://schemas.openxmlformats.org/officeDocument/2006/relationships/hyperlink" Target="http://en.wikipedia.org/wiki/Silurian" TargetMode="External"/><Relationship Id="rId12" Type="http://schemas.openxmlformats.org/officeDocument/2006/relationships/hyperlink" Target="http://en.wikipedia.org/wiki/Ordovician" TargetMode="External"/><Relationship Id="rId13" Type="http://schemas.openxmlformats.org/officeDocument/2006/relationships/hyperlink" Target="http://en.wikipedia.org/wiki/Cambrian" TargetMode="External"/><Relationship Id="rId14" Type="http://schemas.openxmlformats.org/officeDocument/2006/relationships/hyperlink" Target="http://en.wikipedia.org/wiki/Pliocene" TargetMode="External"/><Relationship Id="rId15" Type="http://schemas.openxmlformats.org/officeDocument/2006/relationships/hyperlink" Target="http://en.wikipedia.org/wiki/Pleistocene" TargetMode="External"/><Relationship Id="rId16" Type="http://schemas.openxmlformats.org/officeDocument/2006/relationships/hyperlink" Target="http://en.wikipedia.org/wiki/Holocene" TargetMode="External"/><Relationship Id="rId17" Type="http://schemas.openxmlformats.org/officeDocument/2006/relationships/hyperlink" Target="http://www.geosociety.org/science/timescale/" TargetMode="External"/><Relationship Id="rId18" Type="http://schemas.openxmlformats.org/officeDocument/2006/relationships/hyperlink" Target="http://en.wikipedia.org/wiki/Hadean" TargetMode="External"/><Relationship Id="rId19" Type="http://schemas.openxmlformats.org/officeDocument/2006/relationships/hyperlink" Target="http://en.wikipedia.org/wiki/Archean" TargetMode="External"/><Relationship Id="rId1" Type="http://schemas.openxmlformats.org/officeDocument/2006/relationships/hyperlink" Target="http://en.wikipedia.org/wiki/Eocene" TargetMode="External"/><Relationship Id="rId2" Type="http://schemas.openxmlformats.org/officeDocument/2006/relationships/hyperlink" Target="http://en.wikipedia.org/wiki/Oligocene" TargetMode="External"/><Relationship Id="rId3" Type="http://schemas.openxmlformats.org/officeDocument/2006/relationships/hyperlink" Target="http://en.wikipedia.org/wiki/Paleocene" TargetMode="External"/><Relationship Id="rId4" Type="http://schemas.openxmlformats.org/officeDocument/2006/relationships/hyperlink" Target="http://en.wikipedia.org/wiki/Cretaceous" TargetMode="External"/><Relationship Id="rId5" Type="http://schemas.openxmlformats.org/officeDocument/2006/relationships/hyperlink" Target="http://en.wikipedia.org/wiki/Jurassic" TargetMode="External"/><Relationship Id="rId6" Type="http://schemas.openxmlformats.org/officeDocument/2006/relationships/hyperlink" Target="http://en.wikipedia.org/wiki/Triassic" TargetMode="External"/><Relationship Id="rId7" Type="http://schemas.openxmlformats.org/officeDocument/2006/relationships/hyperlink" Target="http://en.wikipedia.org/wiki/Permian" TargetMode="External"/><Relationship Id="rId8" Type="http://schemas.openxmlformats.org/officeDocument/2006/relationships/hyperlink" Target="http://en.wikipedia.org/wiki/Mioce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4"/>
  <sheetViews>
    <sheetView tabSelected="1" topLeftCell="C1" workbookViewId="0">
      <selection activeCell="S2" sqref="S2"/>
    </sheetView>
  </sheetViews>
  <sheetFormatPr baseColWidth="10" defaultRowHeight="15" x14ac:dyDescent="0"/>
  <cols>
    <col min="1" max="1" width="11.6640625" style="12" customWidth="1"/>
    <col min="2" max="2" width="15.1640625" style="12" customWidth="1"/>
    <col min="3" max="3" width="10.83203125" style="12"/>
    <col min="4" max="4" width="11.5" style="12" customWidth="1"/>
    <col min="5" max="5" width="12" style="12" customWidth="1"/>
    <col min="6" max="6" width="17.5" style="12" customWidth="1"/>
    <col min="7" max="7" width="12.83203125" style="12" bestFit="1" customWidth="1"/>
    <col min="8" max="8" width="12.83203125" style="12" customWidth="1"/>
    <col min="9" max="9" width="12" style="13" bestFit="1" customWidth="1"/>
    <col min="10" max="10" width="12.5" style="12" bestFit="1" customWidth="1"/>
    <col min="11" max="11" width="14" style="12" bestFit="1" customWidth="1"/>
    <col min="12" max="12" width="16.33203125" style="12" bestFit="1" customWidth="1"/>
    <col min="13" max="13" width="13.83203125" style="12" customWidth="1"/>
    <col min="14" max="14" width="12.5" bestFit="1" customWidth="1"/>
    <col min="15" max="15" width="12.83203125" bestFit="1" customWidth="1"/>
    <col min="16" max="16" width="10.33203125" bestFit="1" customWidth="1"/>
    <col min="17" max="18" width="11.6640625" style="12" bestFit="1" customWidth="1"/>
    <col min="19" max="20" width="13.83203125" style="12" bestFit="1" customWidth="1"/>
    <col min="21" max="16384" width="10.83203125" style="12"/>
  </cols>
  <sheetData>
    <row r="1" spans="1:20">
      <c r="A1" s="17"/>
      <c r="B1" s="17"/>
      <c r="C1" s="17"/>
      <c r="D1" s="3" t="s">
        <v>27</v>
      </c>
      <c r="E1" s="3" t="s">
        <v>28</v>
      </c>
      <c r="F1" s="3" t="s">
        <v>31</v>
      </c>
      <c r="G1" s="35" t="s">
        <v>32</v>
      </c>
      <c r="H1" s="15"/>
      <c r="I1" s="33" t="s">
        <v>34</v>
      </c>
      <c r="J1" s="34"/>
      <c r="K1" s="34"/>
      <c r="O1" t="s">
        <v>48</v>
      </c>
      <c r="S1" s="12" t="s">
        <v>52</v>
      </c>
    </row>
    <row r="2" spans="1:20">
      <c r="A2" s="2" t="s">
        <v>0</v>
      </c>
      <c r="B2" s="2" t="s">
        <v>1</v>
      </c>
      <c r="C2" s="2" t="s">
        <v>2</v>
      </c>
      <c r="D2" s="42" t="s">
        <v>33</v>
      </c>
      <c r="E2" s="43"/>
      <c r="F2" s="3" t="s">
        <v>30</v>
      </c>
      <c r="G2" s="36"/>
      <c r="H2" s="16" t="s">
        <v>29</v>
      </c>
      <c r="I2" s="18" t="s">
        <v>35</v>
      </c>
      <c r="J2" s="18" t="s">
        <v>36</v>
      </c>
      <c r="K2" s="18" t="s">
        <v>37</v>
      </c>
      <c r="L2" s="12" t="s">
        <v>47</v>
      </c>
      <c r="M2" s="12" t="s">
        <v>41</v>
      </c>
      <c r="O2" s="12" t="s">
        <v>1</v>
      </c>
      <c r="P2" s="12" t="s">
        <v>44</v>
      </c>
      <c r="Q2" s="12" t="s">
        <v>42</v>
      </c>
      <c r="R2" s="12" t="s">
        <v>43</v>
      </c>
      <c r="S2" s="12" t="s">
        <v>45</v>
      </c>
      <c r="T2" s="12" t="s">
        <v>46</v>
      </c>
    </row>
    <row r="3" spans="1:20">
      <c r="A3" s="40" t="s">
        <v>3</v>
      </c>
      <c r="B3" s="38" t="s">
        <v>4</v>
      </c>
      <c r="C3" s="4" t="s">
        <v>5</v>
      </c>
      <c r="D3" s="4">
        <v>1.17E-2</v>
      </c>
      <c r="E3" s="4">
        <v>0</v>
      </c>
      <c r="F3" s="5">
        <f>D3-E3</f>
        <v>1.17E-2</v>
      </c>
      <c r="G3" s="14" t="s">
        <v>5</v>
      </c>
      <c r="H3" s="22">
        <f t="shared" ref="H3:H21" si="0">F3/F$22</f>
        <v>2.5434782608695651E-6</v>
      </c>
      <c r="I3" s="19">
        <f t="shared" ref="I3:I21" si="1">F3</f>
        <v>1.17E-2</v>
      </c>
      <c r="J3" s="12">
        <f>I3/10</f>
        <v>1.17E-3</v>
      </c>
      <c r="K3" s="12">
        <f>I3/100</f>
        <v>1.17E-4</v>
      </c>
      <c r="L3" s="20">
        <f t="shared" ref="L3:L18" si="2">L4+H3</f>
        <v>1</v>
      </c>
      <c r="M3" s="21">
        <f t="shared" ref="M3:M19" si="3">L3</f>
        <v>1</v>
      </c>
      <c r="N3" t="s">
        <v>40</v>
      </c>
      <c r="O3" t="s">
        <v>50</v>
      </c>
      <c r="P3" s="44">
        <f>H21</f>
        <v>0.17391304347826086</v>
      </c>
      <c r="Q3" s="23">
        <f>M22</f>
        <v>0</v>
      </c>
      <c r="R3" s="23">
        <f>Q4</f>
        <v>0.17391304347826086</v>
      </c>
      <c r="S3" s="12">
        <f>P3*24</f>
        <v>4.1739130434782608</v>
      </c>
      <c r="T3" s="12">
        <f>S3</f>
        <v>4.1739130434782608</v>
      </c>
    </row>
    <row r="4" spans="1:20">
      <c r="A4" s="40"/>
      <c r="B4" s="38"/>
      <c r="C4" s="4" t="s">
        <v>6</v>
      </c>
      <c r="D4" s="4">
        <v>2.5880000000000001</v>
      </c>
      <c r="E4" s="4">
        <v>1.17E-2</v>
      </c>
      <c r="F4" s="5">
        <f t="shared" ref="F4:F16" si="4">D4-E4</f>
        <v>2.5763000000000003</v>
      </c>
      <c r="G4" s="14" t="s">
        <v>6</v>
      </c>
      <c r="H4" s="22">
        <f t="shared" si="0"/>
        <v>5.6006521739130439E-4</v>
      </c>
      <c r="I4" s="19">
        <f t="shared" si="1"/>
        <v>2.5763000000000003</v>
      </c>
      <c r="J4" s="12">
        <f t="shared" ref="J4:J20" si="5">I4/10</f>
        <v>0.25763000000000003</v>
      </c>
      <c r="K4" s="12">
        <f t="shared" ref="K4:K20" si="6">I4/100</f>
        <v>2.5763000000000001E-2</v>
      </c>
      <c r="L4" s="20">
        <f t="shared" si="2"/>
        <v>0.9999974565217391</v>
      </c>
      <c r="M4" s="21">
        <f t="shared" si="3"/>
        <v>0.9999974565217391</v>
      </c>
      <c r="O4" t="s">
        <v>51</v>
      </c>
      <c r="P4" s="44">
        <f>H20</f>
        <v>0.28260869565217389</v>
      </c>
      <c r="Q4" s="23">
        <f>M21</f>
        <v>0.17391304347826086</v>
      </c>
      <c r="R4" s="23">
        <f>Q5</f>
        <v>0.45652173913043476</v>
      </c>
      <c r="S4" s="12">
        <f>P4*24</f>
        <v>6.7826086956521738</v>
      </c>
      <c r="T4" s="12">
        <f>T3+S4</f>
        <v>10.956521739130434</v>
      </c>
    </row>
    <row r="5" spans="1:20">
      <c r="A5" s="40"/>
      <c r="B5" s="37" t="s">
        <v>7</v>
      </c>
      <c r="C5" s="4" t="s">
        <v>8</v>
      </c>
      <c r="D5" s="4">
        <v>5.3</v>
      </c>
      <c r="E5" s="4">
        <v>2.5880000000000001</v>
      </c>
      <c r="F5" s="5">
        <f t="shared" si="4"/>
        <v>2.7119999999999997</v>
      </c>
      <c r="G5" s="14" t="s">
        <v>8</v>
      </c>
      <c r="H5" s="22">
        <f t="shared" si="0"/>
        <v>5.895652173913043E-4</v>
      </c>
      <c r="I5" s="19">
        <f t="shared" si="1"/>
        <v>2.7119999999999997</v>
      </c>
      <c r="J5" s="12">
        <f t="shared" si="5"/>
        <v>0.2712</v>
      </c>
      <c r="K5" s="12">
        <f t="shared" si="6"/>
        <v>2.7119999999999998E-2</v>
      </c>
      <c r="L5" s="20">
        <f t="shared" si="2"/>
        <v>0.99943739130434783</v>
      </c>
      <c r="M5" s="21">
        <f t="shared" si="3"/>
        <v>0.99943739130434783</v>
      </c>
      <c r="O5" s="12" t="s">
        <v>49</v>
      </c>
      <c r="P5" s="26">
        <f>H19</f>
        <v>0.4256521739130435</v>
      </c>
      <c r="Q5" s="23">
        <f>M20</f>
        <v>0.45652173913043476</v>
      </c>
      <c r="R5" s="23">
        <f t="shared" ref="R5:R21" si="7">Q6</f>
        <v>0.88217391304347825</v>
      </c>
      <c r="S5" s="28">
        <f>P5*24</f>
        <v>10.215652173913044</v>
      </c>
      <c r="T5" s="28">
        <f>T4+S5</f>
        <v>21.17217391304348</v>
      </c>
    </row>
    <row r="6" spans="1:20">
      <c r="A6" s="40"/>
      <c r="B6" s="37"/>
      <c r="C6" s="4" t="s">
        <v>9</v>
      </c>
      <c r="D6" s="4">
        <v>23</v>
      </c>
      <c r="E6" s="4">
        <v>5.3</v>
      </c>
      <c r="F6" s="5">
        <f t="shared" si="4"/>
        <v>17.7</v>
      </c>
      <c r="G6" s="14" t="s">
        <v>9</v>
      </c>
      <c r="H6" s="22">
        <f t="shared" si="0"/>
        <v>3.8478260869565218E-3</v>
      </c>
      <c r="I6" s="19">
        <f t="shared" si="1"/>
        <v>17.7</v>
      </c>
      <c r="J6" s="12">
        <f t="shared" si="5"/>
        <v>1.77</v>
      </c>
      <c r="K6" s="12">
        <f t="shared" si="6"/>
        <v>0.17699999999999999</v>
      </c>
      <c r="L6" s="20">
        <f t="shared" si="2"/>
        <v>0.99884782608695655</v>
      </c>
      <c r="M6" s="21">
        <f t="shared" si="3"/>
        <v>0.99884782608695655</v>
      </c>
      <c r="O6" s="12" t="s">
        <v>23</v>
      </c>
      <c r="P6" s="26">
        <f>H18</f>
        <v>1.1673913043478258E-2</v>
      </c>
      <c r="Q6" s="25">
        <f>M19</f>
        <v>0.88217391304347825</v>
      </c>
      <c r="R6" s="23">
        <f t="shared" si="7"/>
        <v>0.89384782608695657</v>
      </c>
      <c r="S6" s="28">
        <f t="shared" ref="S6:S21" si="8">P6*24</f>
        <v>0.28017391304347822</v>
      </c>
      <c r="T6" s="12">
        <f>T5+S6</f>
        <v>21.452347826086957</v>
      </c>
    </row>
    <row r="7" spans="1:20">
      <c r="A7" s="40"/>
      <c r="B7" s="37"/>
      <c r="C7" s="4" t="s">
        <v>10</v>
      </c>
      <c r="D7" s="4">
        <v>33.9</v>
      </c>
      <c r="E7" s="4">
        <v>23</v>
      </c>
      <c r="F7" s="5">
        <f t="shared" si="4"/>
        <v>10.899999999999999</v>
      </c>
      <c r="G7" s="14" t="s">
        <v>10</v>
      </c>
      <c r="H7" s="22">
        <f t="shared" si="0"/>
        <v>2.3695652173913039E-3</v>
      </c>
      <c r="I7" s="19">
        <f t="shared" si="1"/>
        <v>10.899999999999999</v>
      </c>
      <c r="J7" s="12">
        <f t="shared" si="5"/>
        <v>1.0899999999999999</v>
      </c>
      <c r="K7" s="12">
        <f t="shared" si="6"/>
        <v>0.10899999999999999</v>
      </c>
      <c r="L7" s="20">
        <f t="shared" si="2"/>
        <v>0.995</v>
      </c>
      <c r="M7" s="21">
        <f t="shared" si="3"/>
        <v>0.995</v>
      </c>
      <c r="O7" s="12" t="s">
        <v>22</v>
      </c>
      <c r="P7" s="26">
        <f>H17</f>
        <v>9.6956521739130479E-3</v>
      </c>
      <c r="Q7" s="25">
        <f>M18</f>
        <v>0.89384782608695657</v>
      </c>
      <c r="R7" s="23">
        <f t="shared" si="7"/>
        <v>0.90354347826086956</v>
      </c>
      <c r="S7" s="28">
        <f t="shared" si="8"/>
        <v>0.23269565217391314</v>
      </c>
      <c r="T7" s="12">
        <f t="shared" ref="T7:T21" si="9">T6+S7</f>
        <v>21.685043478260869</v>
      </c>
    </row>
    <row r="8" spans="1:20">
      <c r="A8" s="40"/>
      <c r="B8" s="37"/>
      <c r="C8" s="4" t="s">
        <v>11</v>
      </c>
      <c r="D8" s="4">
        <v>56</v>
      </c>
      <c r="E8" s="4">
        <v>33.9</v>
      </c>
      <c r="F8" s="5">
        <f t="shared" si="4"/>
        <v>22.1</v>
      </c>
      <c r="G8" s="14" t="s">
        <v>11</v>
      </c>
      <c r="H8" s="22">
        <f t="shared" si="0"/>
        <v>4.8043478260869571E-3</v>
      </c>
      <c r="I8" s="19">
        <f t="shared" si="1"/>
        <v>22.1</v>
      </c>
      <c r="J8" s="12">
        <f t="shared" si="5"/>
        <v>2.21</v>
      </c>
      <c r="K8" s="12">
        <f t="shared" si="6"/>
        <v>0.221</v>
      </c>
      <c r="L8" s="20">
        <f t="shared" si="2"/>
        <v>0.99263043478260871</v>
      </c>
      <c r="M8" s="21">
        <f t="shared" si="3"/>
        <v>0.99263043478260871</v>
      </c>
      <c r="O8" s="12" t="s">
        <v>21</v>
      </c>
      <c r="P8" s="26">
        <f>H16</f>
        <v>6.0217391304347801E-3</v>
      </c>
      <c r="Q8" s="25">
        <f>M17</f>
        <v>0.90354347826086956</v>
      </c>
      <c r="R8" s="23">
        <f t="shared" si="7"/>
        <v>0.90956521739130436</v>
      </c>
      <c r="S8" s="28">
        <f t="shared" si="8"/>
        <v>0.14452173913043473</v>
      </c>
      <c r="T8" s="12">
        <f t="shared" si="9"/>
        <v>21.829565217391306</v>
      </c>
    </row>
    <row r="9" spans="1:20">
      <c r="A9" s="40"/>
      <c r="B9" s="37"/>
      <c r="C9" s="4" t="s">
        <v>12</v>
      </c>
      <c r="D9" s="4">
        <v>65.5</v>
      </c>
      <c r="E9" s="4">
        <v>56</v>
      </c>
      <c r="F9" s="5">
        <f t="shared" si="4"/>
        <v>9.5</v>
      </c>
      <c r="G9" s="14" t="s">
        <v>12</v>
      </c>
      <c r="H9" s="22">
        <f t="shared" si="0"/>
        <v>2.0652173913043477E-3</v>
      </c>
      <c r="I9" s="19">
        <f t="shared" si="1"/>
        <v>9.5</v>
      </c>
      <c r="J9" s="12">
        <f t="shared" si="5"/>
        <v>0.95</v>
      </c>
      <c r="K9" s="12">
        <f t="shared" si="6"/>
        <v>9.5000000000000001E-2</v>
      </c>
      <c r="L9" s="20">
        <f t="shared" si="2"/>
        <v>0.98782608695652174</v>
      </c>
      <c r="M9" s="21">
        <f t="shared" si="3"/>
        <v>0.98782608695652174</v>
      </c>
      <c r="O9" s="12" t="s">
        <v>20</v>
      </c>
      <c r="P9" s="26">
        <f>H15</f>
        <v>1.2347826086956525E-2</v>
      </c>
      <c r="Q9" s="25">
        <f>M16</f>
        <v>0.90956521739130436</v>
      </c>
      <c r="R9" s="23">
        <f t="shared" si="7"/>
        <v>0.92191304347826086</v>
      </c>
      <c r="S9" s="28">
        <f t="shared" si="8"/>
        <v>0.29634782608695659</v>
      </c>
      <c r="T9" s="12">
        <f t="shared" si="9"/>
        <v>22.125913043478263</v>
      </c>
    </row>
    <row r="10" spans="1:20">
      <c r="A10" s="41" t="s">
        <v>13</v>
      </c>
      <c r="B10" s="6" t="s">
        <v>14</v>
      </c>
      <c r="C10" s="6" t="s">
        <v>25</v>
      </c>
      <c r="D10" s="6">
        <v>145.5</v>
      </c>
      <c r="E10" s="6">
        <v>65.5</v>
      </c>
      <c r="F10" s="7">
        <f t="shared" si="4"/>
        <v>80</v>
      </c>
      <c r="G10" s="14" t="s">
        <v>14</v>
      </c>
      <c r="H10" s="22">
        <f t="shared" si="0"/>
        <v>1.7391304347826087E-2</v>
      </c>
      <c r="I10" s="19">
        <f t="shared" si="1"/>
        <v>80</v>
      </c>
      <c r="J10" s="12">
        <f t="shared" si="5"/>
        <v>8</v>
      </c>
      <c r="K10" s="12">
        <f t="shared" si="6"/>
        <v>0.8</v>
      </c>
      <c r="L10" s="20">
        <f t="shared" si="2"/>
        <v>0.98576086956521736</v>
      </c>
      <c r="M10" s="21">
        <f t="shared" si="3"/>
        <v>0.98576086956521736</v>
      </c>
      <c r="O10" s="12" t="s">
        <v>19</v>
      </c>
      <c r="P10" s="26">
        <f>H14</f>
        <v>1.3086956521739128E-2</v>
      </c>
      <c r="Q10" s="25">
        <f>M15</f>
        <v>0.92191304347826086</v>
      </c>
      <c r="R10" s="23">
        <f t="shared" si="7"/>
        <v>0.93499999999999994</v>
      </c>
      <c r="S10" s="28">
        <f t="shared" si="8"/>
        <v>0.31408695652173907</v>
      </c>
      <c r="T10" s="12">
        <f t="shared" si="9"/>
        <v>22.44</v>
      </c>
    </row>
    <row r="11" spans="1:20">
      <c r="A11" s="41"/>
      <c r="B11" s="6" t="s">
        <v>15</v>
      </c>
      <c r="C11" s="6" t="s">
        <v>25</v>
      </c>
      <c r="D11" s="6">
        <v>199.6</v>
      </c>
      <c r="E11" s="6">
        <v>145.5</v>
      </c>
      <c r="F11" s="7">
        <f t="shared" si="4"/>
        <v>54.099999999999994</v>
      </c>
      <c r="G11" s="14" t="s">
        <v>15</v>
      </c>
      <c r="H11" s="22">
        <f t="shared" si="0"/>
        <v>1.176086956521739E-2</v>
      </c>
      <c r="I11" s="19">
        <f t="shared" si="1"/>
        <v>54.099999999999994</v>
      </c>
      <c r="J11" s="12">
        <f t="shared" si="5"/>
        <v>5.4099999999999993</v>
      </c>
      <c r="K11" s="12">
        <f t="shared" si="6"/>
        <v>0.54099999999999993</v>
      </c>
      <c r="L11" s="20">
        <f t="shared" si="2"/>
        <v>0.96836956521739126</v>
      </c>
      <c r="M11" s="21">
        <f t="shared" si="3"/>
        <v>0.96836956521739126</v>
      </c>
      <c r="O11" s="12" t="s">
        <v>18</v>
      </c>
      <c r="P11" s="26">
        <f>H13</f>
        <v>1.0434782608695653E-2</v>
      </c>
      <c r="Q11" s="25">
        <f>M14</f>
        <v>0.93499999999999994</v>
      </c>
      <c r="R11" s="23">
        <f t="shared" si="7"/>
        <v>0.94543478260869562</v>
      </c>
      <c r="S11" s="28">
        <f t="shared" si="8"/>
        <v>0.25043478260869567</v>
      </c>
      <c r="T11" s="12">
        <f t="shared" si="9"/>
        <v>22.690434782608698</v>
      </c>
    </row>
    <row r="12" spans="1:20">
      <c r="A12" s="41"/>
      <c r="B12" s="6" t="s">
        <v>16</v>
      </c>
      <c r="C12" s="6" t="s">
        <v>25</v>
      </c>
      <c r="D12" s="6">
        <v>251</v>
      </c>
      <c r="E12" s="6">
        <v>199.6</v>
      </c>
      <c r="F12" s="7">
        <f t="shared" si="4"/>
        <v>51.400000000000006</v>
      </c>
      <c r="G12" s="14" t="s">
        <v>16</v>
      </c>
      <c r="H12" s="22">
        <f t="shared" si="0"/>
        <v>1.1173913043478262E-2</v>
      </c>
      <c r="I12" s="19">
        <f t="shared" si="1"/>
        <v>51.400000000000006</v>
      </c>
      <c r="J12" s="12">
        <f t="shared" si="5"/>
        <v>5.1400000000000006</v>
      </c>
      <c r="K12" s="12">
        <f t="shared" si="6"/>
        <v>0.51400000000000001</v>
      </c>
      <c r="L12" s="20">
        <f t="shared" si="2"/>
        <v>0.95660869565217388</v>
      </c>
      <c r="M12" s="21">
        <f t="shared" si="3"/>
        <v>0.95660869565217388</v>
      </c>
      <c r="O12" s="12" t="s">
        <v>16</v>
      </c>
      <c r="P12" s="26">
        <f>H12</f>
        <v>1.1173913043478262E-2</v>
      </c>
      <c r="Q12" s="25">
        <f>M13</f>
        <v>0.94543478260869562</v>
      </c>
      <c r="R12" s="23">
        <f t="shared" si="7"/>
        <v>0.95660869565217388</v>
      </c>
      <c r="S12" s="28">
        <f t="shared" si="8"/>
        <v>0.26817391304347826</v>
      </c>
      <c r="T12" s="12">
        <f t="shared" si="9"/>
        <v>22.958608695652178</v>
      </c>
    </row>
    <row r="13" spans="1:20">
      <c r="A13" s="39" t="s">
        <v>17</v>
      </c>
      <c r="B13" s="8" t="s">
        <v>18</v>
      </c>
      <c r="C13" s="8" t="s">
        <v>25</v>
      </c>
      <c r="D13" s="8">
        <v>299</v>
      </c>
      <c r="E13" s="8">
        <v>251</v>
      </c>
      <c r="F13" s="9">
        <f t="shared" si="4"/>
        <v>48</v>
      </c>
      <c r="G13" s="14" t="s">
        <v>18</v>
      </c>
      <c r="H13" s="22">
        <f t="shared" si="0"/>
        <v>1.0434782608695653E-2</v>
      </c>
      <c r="I13" s="19">
        <f t="shared" si="1"/>
        <v>48</v>
      </c>
      <c r="J13" s="12">
        <f t="shared" si="5"/>
        <v>4.8</v>
      </c>
      <c r="K13" s="12">
        <f t="shared" si="6"/>
        <v>0.48</v>
      </c>
      <c r="L13" s="20">
        <f t="shared" si="2"/>
        <v>0.94543478260869562</v>
      </c>
      <c r="M13" s="21">
        <f t="shared" si="3"/>
        <v>0.94543478260869562</v>
      </c>
      <c r="O13" s="12" t="s">
        <v>15</v>
      </c>
      <c r="P13" s="26">
        <f>H11</f>
        <v>1.176086956521739E-2</v>
      </c>
      <c r="Q13" s="25">
        <f>M12</f>
        <v>0.95660869565217388</v>
      </c>
      <c r="R13" s="23">
        <f t="shared" si="7"/>
        <v>0.96836956521739126</v>
      </c>
      <c r="S13" s="28">
        <f t="shared" si="8"/>
        <v>0.28226086956521734</v>
      </c>
      <c r="T13" s="12">
        <f t="shared" si="9"/>
        <v>23.240869565217395</v>
      </c>
    </row>
    <row r="14" spans="1:20">
      <c r="A14" s="39"/>
      <c r="B14" s="8" t="s">
        <v>19</v>
      </c>
      <c r="C14" s="8" t="s">
        <v>25</v>
      </c>
      <c r="D14" s="8">
        <v>359.2</v>
      </c>
      <c r="E14" s="8">
        <v>299</v>
      </c>
      <c r="F14" s="9">
        <f t="shared" si="4"/>
        <v>60.199999999999989</v>
      </c>
      <c r="G14" s="14" t="s">
        <v>19</v>
      </c>
      <c r="H14" s="22">
        <f t="shared" si="0"/>
        <v>1.3086956521739128E-2</v>
      </c>
      <c r="I14" s="19">
        <f t="shared" si="1"/>
        <v>60.199999999999989</v>
      </c>
      <c r="J14" s="12">
        <f t="shared" si="5"/>
        <v>6.0199999999999987</v>
      </c>
      <c r="K14" s="12">
        <f t="shared" si="6"/>
        <v>0.60199999999999987</v>
      </c>
      <c r="L14" s="20">
        <f t="shared" si="2"/>
        <v>0.93499999999999994</v>
      </c>
      <c r="M14" s="21">
        <f t="shared" si="3"/>
        <v>0.93499999999999994</v>
      </c>
      <c r="O14" s="12" t="s">
        <v>14</v>
      </c>
      <c r="P14" s="26">
        <f>H10</f>
        <v>1.7391304347826087E-2</v>
      </c>
      <c r="Q14" s="25">
        <f>M11</f>
        <v>0.96836956521739126</v>
      </c>
      <c r="R14" s="23">
        <f t="shared" si="7"/>
        <v>0.98576086956521736</v>
      </c>
      <c r="S14" s="28">
        <f t="shared" si="8"/>
        <v>0.41739130434782612</v>
      </c>
      <c r="T14" s="12">
        <f t="shared" si="9"/>
        <v>23.658260869565222</v>
      </c>
    </row>
    <row r="15" spans="1:20">
      <c r="A15" s="39"/>
      <c r="B15" s="8" t="s">
        <v>20</v>
      </c>
      <c r="C15" s="8" t="s">
        <v>25</v>
      </c>
      <c r="D15" s="8">
        <v>416</v>
      </c>
      <c r="E15" s="8">
        <v>359.2</v>
      </c>
      <c r="F15" s="9">
        <f t="shared" si="4"/>
        <v>56.800000000000011</v>
      </c>
      <c r="G15" s="14" t="s">
        <v>20</v>
      </c>
      <c r="H15" s="22">
        <f t="shared" si="0"/>
        <v>1.2347826086956525E-2</v>
      </c>
      <c r="I15" s="19">
        <f t="shared" si="1"/>
        <v>56.800000000000011</v>
      </c>
      <c r="J15" s="12">
        <f t="shared" si="5"/>
        <v>5.6800000000000015</v>
      </c>
      <c r="K15" s="12">
        <f t="shared" si="6"/>
        <v>0.56800000000000006</v>
      </c>
      <c r="L15" s="20">
        <f t="shared" si="2"/>
        <v>0.92191304347826086</v>
      </c>
      <c r="M15" s="21">
        <f t="shared" si="3"/>
        <v>0.92191304347826086</v>
      </c>
      <c r="O15" s="12" t="s">
        <v>12</v>
      </c>
      <c r="P15" s="26">
        <f>H9</f>
        <v>2.0652173913043477E-3</v>
      </c>
      <c r="Q15" s="25">
        <f>M10</f>
        <v>0.98576086956521736</v>
      </c>
      <c r="R15" s="23">
        <f t="shared" si="7"/>
        <v>0.98782608695652174</v>
      </c>
      <c r="S15" s="28">
        <f t="shared" si="8"/>
        <v>4.9565217391304345E-2</v>
      </c>
      <c r="T15" s="12">
        <f t="shared" si="9"/>
        <v>23.707826086956526</v>
      </c>
    </row>
    <row r="16" spans="1:20">
      <c r="A16" s="39"/>
      <c r="B16" s="8" t="s">
        <v>21</v>
      </c>
      <c r="C16" s="8" t="s">
        <v>25</v>
      </c>
      <c r="D16" s="8">
        <v>443.7</v>
      </c>
      <c r="E16" s="8">
        <v>416</v>
      </c>
      <c r="F16" s="9">
        <f t="shared" si="4"/>
        <v>27.699999999999989</v>
      </c>
      <c r="G16" s="14" t="s">
        <v>21</v>
      </c>
      <c r="H16" s="22">
        <f t="shared" si="0"/>
        <v>6.0217391304347801E-3</v>
      </c>
      <c r="I16" s="19">
        <f t="shared" si="1"/>
        <v>27.699999999999989</v>
      </c>
      <c r="J16" s="12">
        <f t="shared" si="5"/>
        <v>2.7699999999999987</v>
      </c>
      <c r="K16" s="12">
        <f t="shared" si="6"/>
        <v>0.27699999999999991</v>
      </c>
      <c r="L16" s="20">
        <f t="shared" si="2"/>
        <v>0.90956521739130436</v>
      </c>
      <c r="M16" s="21">
        <f t="shared" si="3"/>
        <v>0.90956521739130436</v>
      </c>
      <c r="O16" s="12" t="s">
        <v>11</v>
      </c>
      <c r="P16" s="26">
        <f>H8</f>
        <v>4.8043478260869571E-3</v>
      </c>
      <c r="Q16" s="25">
        <f>M9</f>
        <v>0.98782608695652174</v>
      </c>
      <c r="R16" s="23">
        <f t="shared" si="7"/>
        <v>0.99263043478260871</v>
      </c>
      <c r="S16" s="28">
        <f t="shared" si="8"/>
        <v>0.11530434782608698</v>
      </c>
      <c r="T16" s="12">
        <f t="shared" si="9"/>
        <v>23.823130434782612</v>
      </c>
    </row>
    <row r="17" spans="1:20">
      <c r="A17" s="39"/>
      <c r="B17" s="8" t="s">
        <v>22</v>
      </c>
      <c r="C17" s="8" t="s">
        <v>25</v>
      </c>
      <c r="D17" s="8">
        <v>488.3</v>
      </c>
      <c r="E17" s="8">
        <v>443.7</v>
      </c>
      <c r="F17" s="9">
        <f>D17-E17</f>
        <v>44.600000000000023</v>
      </c>
      <c r="G17" s="14" t="s">
        <v>22</v>
      </c>
      <c r="H17" s="22">
        <f t="shared" si="0"/>
        <v>9.6956521739130479E-3</v>
      </c>
      <c r="I17" s="19">
        <f t="shared" si="1"/>
        <v>44.600000000000023</v>
      </c>
      <c r="J17" s="12">
        <f t="shared" si="5"/>
        <v>4.4600000000000026</v>
      </c>
      <c r="K17" s="12">
        <f t="shared" si="6"/>
        <v>0.44600000000000023</v>
      </c>
      <c r="L17" s="20">
        <f t="shared" si="2"/>
        <v>0.90354347826086956</v>
      </c>
      <c r="M17" s="21">
        <f t="shared" si="3"/>
        <v>0.90354347826086956</v>
      </c>
      <c r="O17" s="12" t="s">
        <v>10</v>
      </c>
      <c r="P17" s="26">
        <f>H7</f>
        <v>2.3695652173913039E-3</v>
      </c>
      <c r="Q17" s="25">
        <f>M8</f>
        <v>0.99263043478260871</v>
      </c>
      <c r="R17" s="23">
        <f t="shared" si="7"/>
        <v>0.995</v>
      </c>
      <c r="S17" s="28">
        <f t="shared" si="8"/>
        <v>5.6869565217391296E-2</v>
      </c>
      <c r="T17" s="12">
        <f t="shared" si="9"/>
        <v>23.880000000000003</v>
      </c>
    </row>
    <row r="18" spans="1:20">
      <c r="A18" s="39"/>
      <c r="B18" s="8" t="s">
        <v>23</v>
      </c>
      <c r="C18" s="8" t="s">
        <v>25</v>
      </c>
      <c r="D18" s="8">
        <v>542</v>
      </c>
      <c r="E18" s="8">
        <v>488.3</v>
      </c>
      <c r="F18" s="9">
        <f>D18-E18</f>
        <v>53.699999999999989</v>
      </c>
      <c r="G18" s="14" t="s">
        <v>23</v>
      </c>
      <c r="H18" s="22">
        <f t="shared" si="0"/>
        <v>1.1673913043478258E-2</v>
      </c>
      <c r="I18" s="19">
        <f t="shared" si="1"/>
        <v>53.699999999999989</v>
      </c>
      <c r="J18" s="12">
        <f t="shared" si="5"/>
        <v>5.3699999999999992</v>
      </c>
      <c r="K18" s="12">
        <f t="shared" si="6"/>
        <v>0.53699999999999992</v>
      </c>
      <c r="L18" s="20">
        <f t="shared" si="2"/>
        <v>0.89384782608695657</v>
      </c>
      <c r="M18" s="21">
        <f t="shared" si="3"/>
        <v>0.89384782608695657</v>
      </c>
      <c r="O18" s="12" t="s">
        <v>9</v>
      </c>
      <c r="P18" s="26">
        <f>H6</f>
        <v>3.8478260869565218E-3</v>
      </c>
      <c r="Q18" s="25">
        <f>M7</f>
        <v>0.995</v>
      </c>
      <c r="R18" s="23">
        <f t="shared" si="7"/>
        <v>0.99884782608695655</v>
      </c>
      <c r="S18" s="28">
        <f t="shared" si="8"/>
        <v>9.2347826086956519E-2</v>
      </c>
      <c r="T18" s="12">
        <f t="shared" si="9"/>
        <v>23.97234782608696</v>
      </c>
    </row>
    <row r="19" spans="1:20">
      <c r="A19" s="31" t="s">
        <v>24</v>
      </c>
      <c r="B19" s="10" t="s">
        <v>49</v>
      </c>
      <c r="C19" s="10"/>
      <c r="D19" s="10">
        <v>2500</v>
      </c>
      <c r="E19" s="10">
        <v>542</v>
      </c>
      <c r="F19" s="11">
        <f>D19-E19</f>
        <v>1958</v>
      </c>
      <c r="G19" s="1" t="s">
        <v>49</v>
      </c>
      <c r="H19" s="22">
        <f t="shared" si="0"/>
        <v>0.4256521739130435</v>
      </c>
      <c r="I19" s="19">
        <f t="shared" si="1"/>
        <v>1958</v>
      </c>
      <c r="J19" s="12">
        <f t="shared" si="5"/>
        <v>195.8</v>
      </c>
      <c r="K19" s="12">
        <f t="shared" si="6"/>
        <v>19.579999999999998</v>
      </c>
      <c r="L19" s="20">
        <f>L20+H19</f>
        <v>0.88217391304347825</v>
      </c>
      <c r="M19" s="21">
        <f t="shared" si="3"/>
        <v>0.88217391304347825</v>
      </c>
      <c r="O19" s="12" t="s">
        <v>8</v>
      </c>
      <c r="P19" s="26">
        <f>H5</f>
        <v>5.895652173913043E-4</v>
      </c>
      <c r="Q19" s="25">
        <f>M6</f>
        <v>0.99884782608695655</v>
      </c>
      <c r="R19" s="23">
        <f t="shared" si="7"/>
        <v>0.99943739130434783</v>
      </c>
      <c r="S19" s="28">
        <f t="shared" si="8"/>
        <v>1.4149565217391302E-2</v>
      </c>
      <c r="T19" s="12">
        <f t="shared" si="9"/>
        <v>23.986497391304351</v>
      </c>
    </row>
    <row r="20" spans="1:20">
      <c r="A20" s="32"/>
      <c r="B20" s="10" t="s">
        <v>51</v>
      </c>
      <c r="C20" s="29"/>
      <c r="D20" s="10">
        <v>3800</v>
      </c>
      <c r="E20" s="10">
        <v>2500</v>
      </c>
      <c r="F20" s="10">
        <f>D20-E20</f>
        <v>1300</v>
      </c>
      <c r="G20" s="1" t="s">
        <v>51</v>
      </c>
      <c r="H20" s="22">
        <f t="shared" si="0"/>
        <v>0.28260869565217389</v>
      </c>
      <c r="I20" s="19">
        <f t="shared" si="1"/>
        <v>1300</v>
      </c>
      <c r="J20" s="12">
        <f t="shared" ref="J20:J21" si="10">I20/10</f>
        <v>130</v>
      </c>
      <c r="K20" s="12">
        <f t="shared" ref="K20:K21" si="11">I20/100</f>
        <v>13</v>
      </c>
      <c r="L20" s="20">
        <f>L21+H20</f>
        <v>0.45652173913043476</v>
      </c>
      <c r="M20" s="21">
        <f t="shared" ref="M20:M22" si="12">L20</f>
        <v>0.45652173913043476</v>
      </c>
      <c r="O20" s="12" t="s">
        <v>6</v>
      </c>
      <c r="P20" s="26">
        <f>H4</f>
        <v>5.6006521739130439E-4</v>
      </c>
      <c r="Q20" s="25">
        <f>M5</f>
        <v>0.99943739130434783</v>
      </c>
      <c r="R20" s="23">
        <f t="shared" si="7"/>
        <v>0.9999974565217391</v>
      </c>
      <c r="S20" s="28">
        <f t="shared" si="8"/>
        <v>1.3441565217391305E-2</v>
      </c>
      <c r="T20" s="12">
        <f t="shared" si="9"/>
        <v>23.999938956521742</v>
      </c>
    </row>
    <row r="21" spans="1:20">
      <c r="A21" s="32"/>
      <c r="B21" s="10" t="s">
        <v>50</v>
      </c>
      <c r="C21" s="29"/>
      <c r="D21" s="10">
        <v>4600</v>
      </c>
      <c r="E21" s="10">
        <v>3800</v>
      </c>
      <c r="F21" s="10">
        <f>D21-E21</f>
        <v>800</v>
      </c>
      <c r="G21" s="1" t="s">
        <v>50</v>
      </c>
      <c r="H21" s="22">
        <f t="shared" si="0"/>
        <v>0.17391304347826086</v>
      </c>
      <c r="I21" s="19">
        <f t="shared" si="1"/>
        <v>800</v>
      </c>
      <c r="J21" s="12">
        <f t="shared" si="10"/>
        <v>80</v>
      </c>
      <c r="K21" s="12">
        <f t="shared" si="11"/>
        <v>8</v>
      </c>
      <c r="L21" s="20">
        <f>L22+H21</f>
        <v>0.17391304347826086</v>
      </c>
      <c r="M21" s="21">
        <f t="shared" si="12"/>
        <v>0.17391304347826086</v>
      </c>
      <c r="O21" s="12" t="s">
        <v>5</v>
      </c>
      <c r="P21" s="26">
        <f>H3</f>
        <v>2.5434782608695651E-6</v>
      </c>
      <c r="Q21" s="25">
        <f>M4</f>
        <v>0.9999974565217391</v>
      </c>
      <c r="R21" s="23">
        <f t="shared" si="7"/>
        <v>0</v>
      </c>
      <c r="S21" s="28">
        <f t="shared" si="8"/>
        <v>6.1043478260869565E-5</v>
      </c>
      <c r="T21" s="12">
        <f t="shared" si="9"/>
        <v>24.000000000000004</v>
      </c>
    </row>
    <row r="22" spans="1:20">
      <c r="F22" s="30">
        <f>SUM(F3:F21)</f>
        <v>4600</v>
      </c>
      <c r="G22" s="12" t="s">
        <v>38</v>
      </c>
      <c r="H22" s="22">
        <f>SUM(H3:H21)</f>
        <v>1</v>
      </c>
      <c r="I22" s="19">
        <f>F22</f>
        <v>4600</v>
      </c>
      <c r="J22" s="12">
        <f>I22/10</f>
        <v>460</v>
      </c>
      <c r="K22" s="12">
        <f>I22/100</f>
        <v>46</v>
      </c>
      <c r="L22" s="20">
        <v>0</v>
      </c>
      <c r="M22" s="21">
        <f t="shared" si="12"/>
        <v>0</v>
      </c>
      <c r="N22" t="s">
        <v>39</v>
      </c>
      <c r="P22" s="27">
        <f>SUM(P3:P21)</f>
        <v>1</v>
      </c>
      <c r="R22" s="24"/>
    </row>
    <row r="23" spans="1:20">
      <c r="I23" s="19"/>
      <c r="L23" s="20"/>
      <c r="M23" s="21"/>
    </row>
    <row r="24" spans="1:20">
      <c r="B24" s="1" t="s">
        <v>26</v>
      </c>
    </row>
  </sheetData>
  <mergeCells count="9">
    <mergeCell ref="A19:A21"/>
    <mergeCell ref="I1:K1"/>
    <mergeCell ref="G1:G2"/>
    <mergeCell ref="B5:B9"/>
    <mergeCell ref="B3:B4"/>
    <mergeCell ref="A13:A18"/>
    <mergeCell ref="A3:A9"/>
    <mergeCell ref="A10:A12"/>
    <mergeCell ref="D2:E2"/>
  </mergeCells>
  <hyperlinks>
    <hyperlink ref="G8" r:id="rId1"/>
    <hyperlink ref="G7" r:id="rId2"/>
    <hyperlink ref="G9" r:id="rId3"/>
    <hyperlink ref="G10" r:id="rId4"/>
    <hyperlink ref="G11" r:id="rId5"/>
    <hyperlink ref="G12" r:id="rId6"/>
    <hyperlink ref="G13" r:id="rId7"/>
    <hyperlink ref="G6" r:id="rId8"/>
    <hyperlink ref="G14" r:id="rId9"/>
    <hyperlink ref="G15" r:id="rId10"/>
    <hyperlink ref="G16" r:id="rId11"/>
    <hyperlink ref="G17" r:id="rId12"/>
    <hyperlink ref="G18" r:id="rId13"/>
    <hyperlink ref="G5" r:id="rId14"/>
    <hyperlink ref="G4" r:id="rId15"/>
    <hyperlink ref="G3" r:id="rId16"/>
    <hyperlink ref="B24" r:id="rId17"/>
    <hyperlink ref="G21" r:id="rId18"/>
    <hyperlink ref="G20" r:id="rId19"/>
    <hyperlink ref="G19" r:id="rId20"/>
  </hyperlinks>
  <pageMargins left="0.75" right="0.75" top="1" bottom="1" header="0.5" footer="0.5"/>
  <pageSetup orientation="landscape" horizontalDpi="4294967292" verticalDpi="4294967292"/>
  <drawing r:id="rId21"/>
  <legacyDrawing r:id="rId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2012-02-09T17:02:42Z</dcterms:created>
  <dcterms:modified xsi:type="dcterms:W3CDTF">2013-12-07T13:59:25Z</dcterms:modified>
</cp:coreProperties>
</file>